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Регистрация" sheetId="1" r:id="rId1"/>
    <sheet name="A" sheetId="2" r:id="rId2"/>
    <sheet name="B" sheetId="3" r:id="rId3"/>
    <sheet name="Кубок А" sheetId="8" r:id="rId4"/>
    <sheet name="Кубок В" sheetId="9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8" l="1"/>
  <c r="B20" i="8"/>
  <c r="F22" i="8" s="1"/>
  <c r="F14" i="8"/>
  <c r="F6" i="8"/>
  <c r="J10" i="8" s="1"/>
  <c r="B24" i="9" l="1"/>
  <c r="F22" i="9" s="1"/>
  <c r="B20" i="9"/>
  <c r="F14" i="9"/>
  <c r="J10" i="9" s="1"/>
  <c r="F6" i="9"/>
  <c r="H24" i="3" l="1"/>
  <c r="G3" i="3"/>
  <c r="H9" i="3"/>
  <c r="H23" i="3"/>
  <c r="G7" i="3"/>
  <c r="C19" i="3"/>
  <c r="F5" i="3"/>
  <c r="I5" i="3"/>
  <c r="C16" i="3"/>
  <c r="C23" i="3"/>
  <c r="H20" i="3"/>
  <c r="C24" i="3"/>
  <c r="I7" i="3"/>
  <c r="H19" i="3"/>
  <c r="H5" i="3"/>
  <c r="C15" i="3"/>
  <c r="G4" i="3"/>
  <c r="G9" i="3"/>
  <c r="H16" i="3"/>
  <c r="C20" i="3"/>
  <c r="I6" i="3"/>
  <c r="H15" i="3"/>
  <c r="H3" i="3"/>
  <c r="F9" i="3"/>
  <c r="H4" i="3"/>
  <c r="I3" i="3"/>
  <c r="F7" i="3"/>
  <c r="H25" i="2"/>
  <c r="I4" i="2"/>
  <c r="C17" i="2"/>
  <c r="I5" i="2"/>
  <c r="H16" i="2"/>
  <c r="F10" i="2"/>
  <c r="I6" i="2"/>
  <c r="H20" i="2"/>
  <c r="C16" i="2"/>
  <c r="H21" i="2"/>
  <c r="H4" i="2"/>
  <c r="H5" i="2" s="1"/>
  <c r="H10" i="2"/>
  <c r="G4" i="2"/>
  <c r="G10" i="2"/>
  <c r="C24" i="2"/>
  <c r="F8" i="2"/>
  <c r="I7" i="2"/>
  <c r="G5" i="2"/>
  <c r="H17" i="2"/>
  <c r="C25" i="2"/>
  <c r="I8" i="2"/>
  <c r="H24" i="2"/>
  <c r="G8" i="2"/>
  <c r="C20" i="2"/>
  <c r="F6" i="2"/>
  <c r="C21" i="2"/>
  <c r="H6" i="2"/>
  <c r="K5" i="2" l="1"/>
  <c r="J4" i="2"/>
  <c r="H7" i="2"/>
  <c r="F10" i="3"/>
  <c r="H10" i="3"/>
  <c r="F7" i="2"/>
  <c r="G9" i="2"/>
  <c r="F9" i="2"/>
  <c r="F8" i="3"/>
  <c r="F6" i="3"/>
  <c r="G10" i="3"/>
  <c r="I9" i="2"/>
  <c r="G11" i="2"/>
  <c r="I4" i="3"/>
  <c r="G8" i="3"/>
  <c r="H11" i="2"/>
  <c r="H6" i="3"/>
  <c r="F11" i="2"/>
  <c r="I8" i="3"/>
  <c r="K11" i="2" l="1"/>
  <c r="J10" i="2"/>
  <c r="K4" i="3"/>
  <c r="J3" i="3"/>
  <c r="K6" i="3"/>
  <c r="J5" i="3"/>
  <c r="K8" i="3"/>
  <c r="J7" i="3"/>
  <c r="K9" i="2"/>
  <c r="J8" i="2"/>
  <c r="J6" i="2"/>
  <c r="K7" i="2"/>
  <c r="J9" i="3"/>
  <c r="K10" i="3"/>
</calcChain>
</file>

<file path=xl/sharedStrings.xml><?xml version="1.0" encoding="utf-8"?>
<sst xmlns="http://schemas.openxmlformats.org/spreadsheetml/2006/main" count="109" uniqueCount="52">
  <si>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</si>
  <si>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</si>
  <si>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</si>
  <si>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</si>
  <si>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</si>
  <si>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</si>
  <si>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</si>
  <si>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</si>
  <si>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</si>
  <si>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Группа А</t>
  </si>
  <si>
    <t>Группа В</t>
  </si>
  <si>
    <t>Лист регистрации Селигер 2023</t>
  </si>
  <si>
    <t>№ п/п</t>
  </si>
  <si>
    <t>Участники,     Ф.И.О.</t>
  </si>
  <si>
    <t>Примеч.</t>
  </si>
  <si>
    <t>На троих</t>
  </si>
  <si>
    <t>Калинин Виталий</t>
  </si>
  <si>
    <t>Москова Наталья</t>
  </si>
  <si>
    <t>Волчек Мария</t>
  </si>
  <si>
    <t>О кей</t>
  </si>
  <si>
    <t>Павлова Ирина</t>
  </si>
  <si>
    <t>Хафидо</t>
  </si>
  <si>
    <t>Догадин Евгений</t>
  </si>
  <si>
    <t>Остров Грез</t>
  </si>
  <si>
    <t>Трубников И</t>
  </si>
  <si>
    <t>Трубников Д</t>
  </si>
  <si>
    <t>Смирнов Д</t>
  </si>
  <si>
    <t>Серокващенков С</t>
  </si>
  <si>
    <t>Орлинка</t>
  </si>
  <si>
    <t>Ступенкова О</t>
  </si>
  <si>
    <t>Ступенкова Н</t>
  </si>
  <si>
    <t xml:space="preserve"> Козлов Павлик</t>
  </si>
  <si>
    <t>Борщевики</t>
  </si>
  <si>
    <t>Борисов Александр</t>
  </si>
  <si>
    <t>Панова Светлана</t>
  </si>
  <si>
    <t>Котов Сергей</t>
  </si>
  <si>
    <t>Мончегорск</t>
  </si>
  <si>
    <t>Бордзиловский О.</t>
  </si>
  <si>
    <t>Никитенко С.</t>
  </si>
  <si>
    <t>Пономарев Д.</t>
  </si>
  <si>
    <t>Пеночки</t>
  </si>
  <si>
    <t>Трушина Надежда</t>
  </si>
  <si>
    <t>Горбулинская Ирина</t>
  </si>
  <si>
    <t>Трушин Егор</t>
  </si>
  <si>
    <t>Троффи</t>
  </si>
  <si>
    <t>Трофимов Александр</t>
  </si>
  <si>
    <t>Шундрин Михаил</t>
  </si>
  <si>
    <t>Лукьянова Ирина</t>
  </si>
  <si>
    <t>Кубок Мэра Пено</t>
  </si>
  <si>
    <t>Остров грез</t>
  </si>
  <si>
    <t>Кубок Селигера</t>
  </si>
  <si>
    <t>15 июля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</si>
</sst>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Border="1"/>
    <xf numFmtId="14" fontId="12" fillId="0" borderId="29" xfId="0" applyNumberFormat="1" applyFont="1" applyBorder="1"/>
    <xf numFmtId="0" fontId="12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19" xfId="0" applyFont="1" applyBorder="1"/>
    <xf numFmtId="0" fontId="8" fillId="0" borderId="20" xfId="0" applyFont="1" applyBorder="1"/>
    <xf numFmtId="0" fontId="12" fillId="0" borderId="39" xfId="0" applyFont="1" applyBorder="1"/>
    <xf numFmtId="0" fontId="8" fillId="0" borderId="40" xfId="0" applyFont="1" applyBorder="1"/>
    <xf numFmtId="0" fontId="12" fillId="0" borderId="12" xfId="0" applyFont="1" applyBorder="1"/>
    <xf numFmtId="0" fontId="8" fillId="0" borderId="13" xfId="0" applyFont="1" applyBorder="1"/>
    <xf numFmtId="0" fontId="8" fillId="0" borderId="12" xfId="0" applyFont="1" applyBorder="1"/>
    <xf numFmtId="0" fontId="8" fillId="0" borderId="19" xfId="0" applyFont="1" applyBorder="1"/>
    <xf numFmtId="0" fontId="8" fillId="0" borderId="39" xfId="0" applyFont="1" applyBorder="1"/>
    <xf numFmtId="0" fontId="8" fillId="0" borderId="27" xfId="0" applyFont="1" applyBorder="1"/>
    <xf numFmtId="0" fontId="8" fillId="0" borderId="28" xfId="0" applyFont="1" applyBorder="1"/>
    <xf numFmtId="0" fontId="0" fillId="0" borderId="0" xfId="0" applyBorder="1"/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D3" sqref="D3"/>
    </sheetView>
  </sheetViews>
  <sheetFormatPr defaultRowHeight="15" x14ac:dyDescent="0.25"/>
  <cols>
    <col min="1" max="1" width="5.7109375" style="30" customWidth="1"/>
    <col min="2" max="2" width="37.5703125" customWidth="1"/>
    <col min="3" max="3" width="33.28515625" customWidth="1"/>
    <col min="4" max="4" width="23" customWidth="1"/>
    <col min="5" max="5" width="7" customWidth="1"/>
  </cols>
  <sheetData>
    <row r="1" spans="1:4" ht="21" customHeight="1" x14ac:dyDescent="0.3">
      <c r="A1" s="34"/>
      <c r="B1" s="35"/>
      <c r="C1" s="36" t="s">
        <v>11</v>
      </c>
      <c r="D1" s="35"/>
    </row>
    <row r="2" spans="1:4" s="38" customFormat="1" ht="17.25" customHeight="1" thickBot="1" x14ac:dyDescent="0.3">
      <c r="A2" s="37"/>
      <c r="C2" s="39"/>
      <c r="D2" s="40" t="s">
        <v>51</v>
      </c>
    </row>
    <row r="3" spans="1:4" s="44" customFormat="1" ht="15.75" x14ac:dyDescent="0.25">
      <c r="A3" s="41" t="s">
        <v>12</v>
      </c>
      <c r="B3" s="42" t="s">
        <v>0</v>
      </c>
      <c r="C3" s="42" t="s">
        <v>13</v>
      </c>
      <c r="D3" s="43" t="s">
        <v>14</v>
      </c>
    </row>
    <row r="4" spans="1:4" ht="15" customHeight="1" x14ac:dyDescent="0.25">
      <c r="A4" s="76">
        <v>1</v>
      </c>
      <c r="B4" s="73" t="s">
        <v>15</v>
      </c>
      <c r="C4" s="45" t="s">
        <v>16</v>
      </c>
      <c r="D4" s="46"/>
    </row>
    <row r="5" spans="1:4" ht="15" customHeight="1" x14ac:dyDescent="0.25">
      <c r="A5" s="63"/>
      <c r="B5" s="73"/>
      <c r="C5" s="45" t="s">
        <v>17</v>
      </c>
      <c r="D5" s="46"/>
    </row>
    <row r="6" spans="1:4" ht="15" customHeight="1" thickBot="1" x14ac:dyDescent="0.3">
      <c r="A6" s="63"/>
      <c r="B6" s="74"/>
      <c r="C6" s="47" t="s">
        <v>18</v>
      </c>
      <c r="D6" s="48"/>
    </row>
    <row r="7" spans="1:4" ht="15" customHeight="1" x14ac:dyDescent="0.25">
      <c r="A7" s="62">
        <v>2</v>
      </c>
      <c r="B7" s="72" t="s">
        <v>19</v>
      </c>
      <c r="C7" s="49" t="s">
        <v>20</v>
      </c>
      <c r="D7" s="50"/>
    </row>
    <row r="8" spans="1:4" ht="15" customHeight="1" x14ac:dyDescent="0.25">
      <c r="A8" s="63">
        <v>2</v>
      </c>
      <c r="B8" s="73"/>
      <c r="C8" s="45" t="s">
        <v>21</v>
      </c>
      <c r="D8" s="46"/>
    </row>
    <row r="9" spans="1:4" ht="15" customHeight="1" thickBot="1" x14ac:dyDescent="0.3">
      <c r="A9" s="63"/>
      <c r="B9" s="74"/>
      <c r="C9" s="47" t="s">
        <v>22</v>
      </c>
      <c r="D9" s="48"/>
    </row>
    <row r="10" spans="1:4" ht="15" customHeight="1" x14ac:dyDescent="0.25">
      <c r="A10" s="62">
        <v>3</v>
      </c>
      <c r="B10" s="72" t="s">
        <v>23</v>
      </c>
      <c r="C10" s="49" t="s">
        <v>24</v>
      </c>
      <c r="D10" s="50" t="s">
        <v>25</v>
      </c>
    </row>
    <row r="11" spans="1:4" ht="15" customHeight="1" x14ac:dyDescent="0.25">
      <c r="A11" s="63">
        <v>2.65384615384616</v>
      </c>
      <c r="B11" s="73"/>
      <c r="C11" s="45" t="s">
        <v>26</v>
      </c>
      <c r="D11" s="46"/>
    </row>
    <row r="12" spans="1:4" ht="15" customHeight="1" thickBot="1" x14ac:dyDescent="0.3">
      <c r="A12" s="63"/>
      <c r="B12" s="74"/>
      <c r="C12" s="47" t="s">
        <v>27</v>
      </c>
      <c r="D12" s="48"/>
    </row>
    <row r="13" spans="1:4" ht="15" customHeight="1" x14ac:dyDescent="0.25">
      <c r="A13" s="62">
        <v>4</v>
      </c>
      <c r="B13" s="72" t="s">
        <v>28</v>
      </c>
      <c r="C13" s="49" t="s">
        <v>29</v>
      </c>
      <c r="D13" s="50"/>
    </row>
    <row r="14" spans="1:4" ht="15" customHeight="1" x14ac:dyDescent="0.25">
      <c r="A14" s="63">
        <v>3.4615384615384599</v>
      </c>
      <c r="B14" s="73"/>
      <c r="C14" s="45" t="s">
        <v>30</v>
      </c>
      <c r="D14" s="46"/>
    </row>
    <row r="15" spans="1:4" ht="15" customHeight="1" thickBot="1" x14ac:dyDescent="0.3">
      <c r="A15" s="63"/>
      <c r="B15" s="74"/>
      <c r="C15" s="47" t="s">
        <v>31</v>
      </c>
      <c r="D15" s="48"/>
    </row>
    <row r="16" spans="1:4" ht="15" customHeight="1" x14ac:dyDescent="0.25">
      <c r="A16" s="62">
        <v>5</v>
      </c>
      <c r="B16" s="72" t="s">
        <v>32</v>
      </c>
      <c r="C16" s="49" t="s">
        <v>33</v>
      </c>
      <c r="D16" s="50"/>
    </row>
    <row r="17" spans="1:4" ht="15" customHeight="1" x14ac:dyDescent="0.25">
      <c r="A17" s="63">
        <v>5</v>
      </c>
      <c r="B17" s="73"/>
      <c r="C17" s="45" t="s">
        <v>34</v>
      </c>
      <c r="D17" s="46"/>
    </row>
    <row r="18" spans="1:4" ht="15" customHeight="1" thickBot="1" x14ac:dyDescent="0.3">
      <c r="A18" s="63"/>
      <c r="B18" s="74"/>
      <c r="C18" s="47" t="s">
        <v>35</v>
      </c>
      <c r="D18" s="48"/>
    </row>
    <row r="19" spans="1:4" ht="15" customHeight="1" x14ac:dyDescent="0.25">
      <c r="A19" s="62">
        <v>6</v>
      </c>
      <c r="B19" s="72" t="s">
        <v>36</v>
      </c>
      <c r="C19" s="49" t="s">
        <v>37</v>
      </c>
      <c r="D19" s="50"/>
    </row>
    <row r="20" spans="1:4" ht="15" customHeight="1" x14ac:dyDescent="0.25">
      <c r="A20" s="63">
        <v>6</v>
      </c>
      <c r="B20" s="73"/>
      <c r="C20" s="45" t="s">
        <v>38</v>
      </c>
      <c r="D20" s="46"/>
    </row>
    <row r="21" spans="1:4" ht="15" customHeight="1" thickBot="1" x14ac:dyDescent="0.3">
      <c r="A21" s="63"/>
      <c r="B21" s="74"/>
      <c r="C21" s="47" t="s">
        <v>39</v>
      </c>
      <c r="D21" s="48"/>
    </row>
    <row r="22" spans="1:4" ht="15" customHeight="1" x14ac:dyDescent="0.25">
      <c r="A22" s="62">
        <v>7</v>
      </c>
      <c r="B22" s="72" t="s">
        <v>40</v>
      </c>
      <c r="C22" s="49" t="s">
        <v>41</v>
      </c>
      <c r="D22" s="50"/>
    </row>
    <row r="23" spans="1:4" ht="15" customHeight="1" x14ac:dyDescent="0.25">
      <c r="A23" s="63"/>
      <c r="B23" s="73"/>
      <c r="C23" s="45" t="s">
        <v>42</v>
      </c>
      <c r="D23" s="46"/>
    </row>
    <row r="24" spans="1:4" ht="15" customHeight="1" thickBot="1" x14ac:dyDescent="0.3">
      <c r="A24" s="63"/>
      <c r="B24" s="74"/>
      <c r="C24" s="47" t="s">
        <v>43</v>
      </c>
      <c r="D24" s="48"/>
    </row>
    <row r="25" spans="1:4" ht="15" customHeight="1" x14ac:dyDescent="0.25">
      <c r="A25" s="62">
        <v>8</v>
      </c>
      <c r="B25" s="72" t="s">
        <v>44</v>
      </c>
      <c r="C25" s="49" t="s">
        <v>45</v>
      </c>
      <c r="D25" s="50"/>
    </row>
    <row r="26" spans="1:4" ht="15" customHeight="1" x14ac:dyDescent="0.25">
      <c r="A26" s="63"/>
      <c r="B26" s="73"/>
      <c r="C26" s="45" t="s">
        <v>46</v>
      </c>
      <c r="D26" s="46"/>
    </row>
    <row r="27" spans="1:4" ht="15" customHeight="1" thickBot="1" x14ac:dyDescent="0.3">
      <c r="A27" s="63"/>
      <c r="B27" s="74"/>
      <c r="C27" s="47" t="s">
        <v>47</v>
      </c>
      <c r="D27" s="48"/>
    </row>
    <row r="28" spans="1:4" ht="15" customHeight="1" x14ac:dyDescent="0.25">
      <c r="A28" s="62">
        <v>9</v>
      </c>
      <c r="B28" s="69"/>
      <c r="C28" s="51"/>
      <c r="D28" s="50"/>
    </row>
    <row r="29" spans="1:4" ht="15" customHeight="1" x14ac:dyDescent="0.25">
      <c r="A29" s="63"/>
      <c r="B29" s="70"/>
      <c r="C29" s="52"/>
      <c r="D29" s="46"/>
    </row>
    <row r="30" spans="1:4" ht="15" customHeight="1" thickBot="1" x14ac:dyDescent="0.3">
      <c r="A30" s="63"/>
      <c r="B30" s="75"/>
      <c r="C30" s="53"/>
      <c r="D30" s="48"/>
    </row>
    <row r="31" spans="1:4" ht="15" customHeight="1" x14ac:dyDescent="0.25">
      <c r="A31" s="62">
        <v>10</v>
      </c>
      <c r="B31" s="69"/>
      <c r="C31" s="51"/>
      <c r="D31" s="50"/>
    </row>
    <row r="32" spans="1:4" ht="15" customHeight="1" x14ac:dyDescent="0.25">
      <c r="A32" s="63"/>
      <c r="B32" s="70"/>
      <c r="C32" s="52"/>
      <c r="D32" s="46"/>
    </row>
    <row r="33" spans="1:4" ht="15" customHeight="1" thickBot="1" x14ac:dyDescent="0.3">
      <c r="A33" s="64"/>
      <c r="B33" s="71"/>
      <c r="C33" s="54"/>
      <c r="D33" s="55"/>
    </row>
    <row r="34" spans="1:4" s="56" customFormat="1" ht="15" customHeight="1" x14ac:dyDescent="0.25">
      <c r="A34" s="62">
        <v>11</v>
      </c>
      <c r="B34" s="65"/>
      <c r="C34" s="51"/>
      <c r="D34" s="50"/>
    </row>
    <row r="35" spans="1:4" s="56" customFormat="1" ht="15" customHeight="1" x14ac:dyDescent="0.25">
      <c r="A35" s="63">
        <v>6</v>
      </c>
      <c r="B35" s="66"/>
      <c r="C35" s="52"/>
      <c r="D35" s="46"/>
    </row>
    <row r="36" spans="1:4" s="56" customFormat="1" ht="15" customHeight="1" thickBot="1" x14ac:dyDescent="0.3">
      <c r="A36" s="63"/>
      <c r="B36" s="68"/>
      <c r="C36" s="53"/>
      <c r="D36" s="48"/>
    </row>
    <row r="37" spans="1:4" s="56" customFormat="1" ht="15" customHeight="1" x14ac:dyDescent="0.25">
      <c r="A37" s="62">
        <v>12</v>
      </c>
      <c r="B37" s="65"/>
      <c r="C37" s="51"/>
      <c r="D37" s="50"/>
    </row>
    <row r="38" spans="1:4" s="56" customFormat="1" ht="15" customHeight="1" x14ac:dyDescent="0.25">
      <c r="A38" s="63"/>
      <c r="B38" s="66"/>
      <c r="C38" s="52"/>
      <c r="D38" s="46"/>
    </row>
    <row r="39" spans="1:4" s="56" customFormat="1" ht="15" customHeight="1" thickBot="1" x14ac:dyDescent="0.3">
      <c r="A39" s="63"/>
      <c r="B39" s="68"/>
      <c r="C39" s="53"/>
      <c r="D39" s="48"/>
    </row>
    <row r="40" spans="1:4" s="56" customFormat="1" ht="15" customHeight="1" x14ac:dyDescent="0.25">
      <c r="A40" s="62">
        <v>13</v>
      </c>
      <c r="B40" s="65"/>
      <c r="C40" s="51"/>
      <c r="D40" s="50"/>
    </row>
    <row r="41" spans="1:4" s="56" customFormat="1" ht="15" customHeight="1" x14ac:dyDescent="0.25">
      <c r="A41" s="63"/>
      <c r="B41" s="66"/>
      <c r="C41" s="52"/>
      <c r="D41" s="46"/>
    </row>
    <row r="42" spans="1:4" s="56" customFormat="1" ht="15" customHeight="1" thickBot="1" x14ac:dyDescent="0.3">
      <c r="A42" s="63"/>
      <c r="B42" s="68"/>
      <c r="C42" s="53"/>
      <c r="D42" s="48"/>
    </row>
    <row r="43" spans="1:4" s="56" customFormat="1" ht="15" customHeight="1" x14ac:dyDescent="0.25">
      <c r="A43" s="62">
        <v>14</v>
      </c>
      <c r="B43" s="65"/>
      <c r="C43" s="51"/>
      <c r="D43" s="50"/>
    </row>
    <row r="44" spans="1:4" s="56" customFormat="1" ht="15" customHeight="1" x14ac:dyDescent="0.25">
      <c r="A44" s="63"/>
      <c r="B44" s="66"/>
      <c r="C44" s="52"/>
      <c r="D44" s="46"/>
    </row>
    <row r="45" spans="1:4" s="56" customFormat="1" ht="15" customHeight="1" thickBot="1" x14ac:dyDescent="0.3">
      <c r="A45" s="63"/>
      <c r="B45" s="68"/>
      <c r="C45" s="53"/>
      <c r="D45" s="48"/>
    </row>
    <row r="46" spans="1:4" s="56" customFormat="1" ht="15" customHeight="1" x14ac:dyDescent="0.25">
      <c r="A46" s="62">
        <v>15</v>
      </c>
      <c r="B46" s="65"/>
      <c r="C46" s="51"/>
      <c r="D46" s="50"/>
    </row>
    <row r="47" spans="1:4" s="56" customFormat="1" ht="15" customHeight="1" x14ac:dyDescent="0.25">
      <c r="A47" s="63"/>
      <c r="B47" s="66"/>
      <c r="C47" s="52"/>
      <c r="D47" s="46"/>
    </row>
    <row r="48" spans="1:4" s="56" customFormat="1" ht="15" customHeight="1" thickBot="1" x14ac:dyDescent="0.3">
      <c r="A48" s="64"/>
      <c r="B48" s="67"/>
      <c r="C48" s="54"/>
      <c r="D48" s="55"/>
    </row>
    <row r="49" spans="1:4" s="56" customFormat="1" ht="15" customHeight="1" x14ac:dyDescent="0.25">
      <c r="A49" s="62">
        <v>16</v>
      </c>
      <c r="B49" s="65"/>
      <c r="C49" s="51"/>
      <c r="D49" s="50"/>
    </row>
    <row r="50" spans="1:4" s="56" customFormat="1" ht="15" customHeight="1" x14ac:dyDescent="0.25">
      <c r="A50" s="63"/>
      <c r="B50" s="66"/>
      <c r="C50" s="52"/>
      <c r="D50" s="46"/>
    </row>
    <row r="51" spans="1:4" s="56" customFormat="1" ht="15" customHeight="1" thickBot="1" x14ac:dyDescent="0.3">
      <c r="A51" s="64"/>
      <c r="B51" s="67"/>
      <c r="C51" s="54"/>
      <c r="D51" s="55"/>
    </row>
    <row r="52" spans="1:4" ht="15" customHeight="1" x14ac:dyDescent="0.25">
      <c r="A52"/>
    </row>
    <row r="53" spans="1:4" ht="15" customHeight="1" x14ac:dyDescent="0.25">
      <c r="A53"/>
    </row>
    <row r="54" spans="1:4" ht="11.1" customHeight="1" x14ac:dyDescent="0.25">
      <c r="A54"/>
    </row>
    <row r="55" spans="1:4" ht="11.1" customHeight="1" x14ac:dyDescent="0.25">
      <c r="A55"/>
    </row>
    <row r="56" spans="1:4" ht="11.1" customHeight="1" x14ac:dyDescent="0.25">
      <c r="A56"/>
    </row>
    <row r="57" spans="1:4" ht="11.1" customHeight="1" x14ac:dyDescent="0.25">
      <c r="A57"/>
    </row>
    <row r="58" spans="1:4" ht="11.1" customHeight="1" x14ac:dyDescent="0.25">
      <c r="A58"/>
    </row>
    <row r="59" spans="1:4" ht="11.1" customHeight="1" x14ac:dyDescent="0.25">
      <c r="A59"/>
    </row>
    <row r="60" spans="1:4" ht="11.1" customHeight="1" x14ac:dyDescent="0.25">
      <c r="A60"/>
    </row>
    <row r="61" spans="1:4" ht="11.1" customHeight="1" x14ac:dyDescent="0.25">
      <c r="A61"/>
    </row>
    <row r="62" spans="1:4" ht="11.1" customHeight="1" x14ac:dyDescent="0.25">
      <c r="A62"/>
    </row>
    <row r="63" spans="1:4" ht="11.1" customHeight="1" x14ac:dyDescent="0.25">
      <c r="A63"/>
    </row>
    <row r="64" spans="1:4" ht="11.1" customHeight="1" x14ac:dyDescent="0.25">
      <c r="A64"/>
    </row>
    <row r="65" spans="1:1" ht="11.1" customHeight="1" x14ac:dyDescent="0.25">
      <c r="A65"/>
    </row>
    <row r="66" spans="1:1" ht="11.1" customHeight="1" x14ac:dyDescent="0.25">
      <c r="A66"/>
    </row>
    <row r="67" spans="1:1" ht="11.1" customHeight="1" x14ac:dyDescent="0.25">
      <c r="A67"/>
    </row>
    <row r="68" spans="1:1" ht="11.1" customHeight="1" x14ac:dyDescent="0.25">
      <c r="A68"/>
    </row>
    <row r="69" spans="1:1" ht="11.1" customHeight="1" x14ac:dyDescent="0.25">
      <c r="A69"/>
    </row>
    <row r="70" spans="1:1" ht="11.1" customHeight="1" x14ac:dyDescent="0.25">
      <c r="A70"/>
    </row>
    <row r="71" spans="1:1" ht="11.1" customHeight="1" x14ac:dyDescent="0.25">
      <c r="A71"/>
    </row>
    <row r="72" spans="1:1" ht="11.1" customHeight="1" x14ac:dyDescent="0.25">
      <c r="A72"/>
    </row>
    <row r="73" spans="1:1" ht="15" customHeight="1" x14ac:dyDescent="0.25">
      <c r="A73"/>
    </row>
    <row r="74" spans="1:1" ht="15" customHeight="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</sheetData>
  <mergeCells count="32">
    <mergeCell ref="A4:A6"/>
    <mergeCell ref="B4:B6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9:A51"/>
    <mergeCell ref="B49:B51"/>
    <mergeCell ref="A40:A42"/>
    <mergeCell ref="B40:B42"/>
    <mergeCell ref="A43:A45"/>
    <mergeCell ref="B43:B45"/>
    <mergeCell ref="A46:A48"/>
    <mergeCell ref="B46:B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C18" sqref="C18:E18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1" customWidth="1"/>
    <col min="14" max="15" width="10.28515625" customWidth="1"/>
  </cols>
  <sheetData>
    <row r="1" spans="1:13" ht="59.25" customHeight="1" x14ac:dyDescent="0.25">
      <c r="B1" s="79" t="s">
        <v>9</v>
      </c>
      <c r="C1" s="79"/>
      <c r="D1" s="79"/>
      <c r="E1" s="79"/>
      <c r="F1" s="79"/>
      <c r="G1" s="79"/>
      <c r="H1" s="79"/>
      <c r="I1" s="79"/>
      <c r="J1" s="79"/>
      <c r="K1" s="79"/>
    </row>
    <row r="2" spans="1:13" ht="15.75" thickBot="1" x14ac:dyDescent="0.3"/>
    <row r="3" spans="1:13" ht="30" customHeight="1" thickBot="1" x14ac:dyDescent="0.3">
      <c r="A3" s="30"/>
      <c r="B3" s="32"/>
      <c r="C3" s="80" t="s">
        <v>0</v>
      </c>
      <c r="D3" s="81"/>
      <c r="E3" s="82"/>
      <c r="F3" s="2">
        <v>1</v>
      </c>
      <c r="G3" s="2">
        <v>2</v>
      </c>
      <c r="H3" s="3">
        <v>3</v>
      </c>
      <c r="I3" s="3">
        <v>4</v>
      </c>
      <c r="J3" s="32" t="s">
        <v>1</v>
      </c>
      <c r="K3" s="2" t="s">
        <v>2</v>
      </c>
      <c r="L3" s="4" t="s">
        <v>3</v>
      </c>
    </row>
    <row r="4" spans="1:13" ht="24" customHeight="1" x14ac:dyDescent="0.25">
      <c r="A4" s="30"/>
      <c r="B4" s="83">
        <v>1</v>
      </c>
      <c r="C4" s="85" t="s">
        <v>44</v>
      </c>
      <c r="D4" s="86"/>
      <c r="E4" s="87"/>
      <c r="F4" s="5" t="s">
        <v>4</v>
      </c>
      <c r="G4" s="6" t="str">
        <f ca="1">INDIRECT(ADDRESS(21,6))&amp;":"&amp;INDIRECT(ADDRESS(21,7))</f>
        <v>13:6</v>
      </c>
      <c r="H4" s="6" t="str">
        <f ca="1">INDIRECT(ADDRESS(25,7))&amp;":"&amp;INDIRECT(ADDRESS(25,6))</f>
        <v>12:10</v>
      </c>
      <c r="I4" s="7" t="str">
        <f ca="1">INDIRECT(ADDRESS(16,6))&amp;":"&amp;INDIRECT(ADDRESS(16,7))</f>
        <v>13:2</v>
      </c>
      <c r="J4" s="91">
        <f ca="1">IF(COUNT(F5:I5)=0,"",COUNTIF(F5:I5,"&gt;0")+0.5*COUNTIF(F5:I5,0))</f>
        <v>3</v>
      </c>
      <c r="K4" s="8"/>
      <c r="L4" s="77">
        <v>1</v>
      </c>
    </row>
    <row r="5" spans="1:13" ht="24" customHeight="1" x14ac:dyDescent="0.25">
      <c r="A5" s="30"/>
      <c r="B5" s="84"/>
      <c r="C5" s="88"/>
      <c r="D5" s="89"/>
      <c r="E5" s="90"/>
      <c r="F5" s="9" t="s">
        <v>4</v>
      </c>
      <c r="G5" s="10">
        <f ca="1">IF(LEN(INDIRECT(ADDRESS(ROW()-1, COLUMN())))=1,"",INDIRECT(ADDRESS(21,6))-INDIRECT(ADDRESS(21,7)))</f>
        <v>7</v>
      </c>
      <c r="H5" s="10">
        <f ca="1">IF(LEN(INDIRECT(ADDRESS(ROW()-1, COLUMN())))=1,"",INDIRECT(ADDRESS(25,7))-INDIRECT(ADDRESS(25,6)))</f>
        <v>2</v>
      </c>
      <c r="I5" s="11">
        <f ca="1">IF(LEN(INDIRECT(ADDRESS(ROW()-1, COLUMN())))=1,"",INDIRECT(ADDRESS(16,6))-INDIRECT(ADDRESS(16,7)))</f>
        <v>11</v>
      </c>
      <c r="J5" s="92"/>
      <c r="K5" s="10">
        <f ca="1">IF(COUNT(F5:I5)=0,"",SUM(F5:I5))</f>
        <v>20</v>
      </c>
      <c r="L5" s="78"/>
    </row>
    <row r="6" spans="1:13" ht="24" customHeight="1" x14ac:dyDescent="0.25">
      <c r="A6" s="30"/>
      <c r="B6" s="98">
        <v>2</v>
      </c>
      <c r="C6" s="88" t="s">
        <v>23</v>
      </c>
      <c r="D6" s="89"/>
      <c r="E6" s="90"/>
      <c r="F6" s="12" t="str">
        <f ca="1">INDIRECT(ADDRESS(21,7))&amp;":"&amp;INDIRECT(ADDRESS(21,6))</f>
        <v>6:13</v>
      </c>
      <c r="G6" s="13" t="s">
        <v>4</v>
      </c>
      <c r="H6" s="14" t="str">
        <f ca="1">INDIRECT(ADDRESS(17,6))&amp;":"&amp;INDIRECT(ADDRESS(17,7))</f>
        <v>6:13</v>
      </c>
      <c r="I6" s="15" t="str">
        <f ca="1">INDIRECT(ADDRESS(24,6))&amp;":"&amp;INDIRECT(ADDRESS(24,7))</f>
        <v>3:13</v>
      </c>
      <c r="J6" s="92">
        <f ca="1">IF(COUNT(F7:I7)=0,"",COUNTIF(F7:I7,"&gt;0")+0.5*COUNTIF(F7:I7,0))</f>
        <v>0</v>
      </c>
      <c r="K6" s="10"/>
      <c r="L6" s="78">
        <v>4</v>
      </c>
    </row>
    <row r="7" spans="1:13" ht="24" customHeight="1" x14ac:dyDescent="0.25">
      <c r="A7" s="30"/>
      <c r="B7" s="84"/>
      <c r="C7" s="88"/>
      <c r="D7" s="89"/>
      <c r="E7" s="90"/>
      <c r="F7" s="16">
        <f ca="1">IF(LEN(INDIRECT(ADDRESS(ROW()-1, COLUMN())))=1,"",INDIRECT(ADDRESS(21,7))-INDIRECT(ADDRESS(21,6)))</f>
        <v>-7</v>
      </c>
      <c r="G7" s="17" t="s">
        <v>4</v>
      </c>
      <c r="H7" s="10">
        <f ca="1">IF(LEN(INDIRECT(ADDRESS(ROW()-1, COLUMN())))=1,"",INDIRECT(ADDRESS(17,6))-INDIRECT(ADDRESS(17,7)))</f>
        <v>-7</v>
      </c>
      <c r="I7" s="11">
        <f ca="1">IF(LEN(INDIRECT(ADDRESS(ROW()-1, COLUMN())))=1,"",INDIRECT(ADDRESS(24,6))-INDIRECT(ADDRESS(24,7)))</f>
        <v>-10</v>
      </c>
      <c r="J7" s="92"/>
      <c r="K7" s="10">
        <f ca="1">IF(COUNT(F7:I7)=0,"",SUM(F7:I7))</f>
        <v>-24</v>
      </c>
      <c r="L7" s="78"/>
    </row>
    <row r="8" spans="1:13" ht="24" customHeight="1" x14ac:dyDescent="0.25">
      <c r="A8" s="30"/>
      <c r="B8" s="98">
        <v>3</v>
      </c>
      <c r="C8" s="88" t="s">
        <v>40</v>
      </c>
      <c r="D8" s="89"/>
      <c r="E8" s="90"/>
      <c r="F8" s="12" t="str">
        <f ca="1">INDIRECT(ADDRESS(25,6))&amp;":"&amp;INDIRECT(ADDRESS(25,7))</f>
        <v>10:12</v>
      </c>
      <c r="G8" s="14" t="str">
        <f ca="1">INDIRECT(ADDRESS(17,7))&amp;":"&amp;INDIRECT(ADDRESS(17,6))</f>
        <v>13:6</v>
      </c>
      <c r="H8" s="13" t="s">
        <v>4</v>
      </c>
      <c r="I8" s="15" t="str">
        <f ca="1">INDIRECT(ADDRESS(20,7))&amp;":"&amp;INDIRECT(ADDRESS(20,6))</f>
        <v>13:4</v>
      </c>
      <c r="J8" s="92">
        <f ca="1">IF(COUNT(F9:I9)=0,"",COUNTIF(F9:I9,"&gt;0")+0.5*COUNTIF(F9:I9,0))</f>
        <v>2</v>
      </c>
      <c r="K8" s="10"/>
      <c r="L8" s="78">
        <v>2</v>
      </c>
    </row>
    <row r="9" spans="1:13" ht="24" customHeight="1" x14ac:dyDescent="0.25">
      <c r="A9" s="30"/>
      <c r="B9" s="84"/>
      <c r="C9" s="88"/>
      <c r="D9" s="89"/>
      <c r="E9" s="90"/>
      <c r="F9" s="16">
        <f ca="1">IF(LEN(INDIRECT(ADDRESS(ROW()-1, COLUMN())))=1,"",INDIRECT(ADDRESS(25,6))-INDIRECT(ADDRESS(25,7)))</f>
        <v>-2</v>
      </c>
      <c r="G9" s="10">
        <f ca="1">IF(LEN(INDIRECT(ADDRESS(ROW()-1, COLUMN())))=1,"",INDIRECT(ADDRESS(17,7))-INDIRECT(ADDRESS(17,6)))</f>
        <v>7</v>
      </c>
      <c r="H9" s="17" t="s">
        <v>4</v>
      </c>
      <c r="I9" s="11">
        <f ca="1">IF(LEN(INDIRECT(ADDRESS(ROW()-1, COLUMN())))=1,"",INDIRECT(ADDRESS(20,7))-INDIRECT(ADDRESS(20,6)))</f>
        <v>9</v>
      </c>
      <c r="J9" s="92"/>
      <c r="K9" s="10">
        <f ca="1">IF(COUNT(F9:I9)=0,"",SUM(F9:I9))</f>
        <v>14</v>
      </c>
      <c r="L9" s="78"/>
    </row>
    <row r="10" spans="1:13" ht="24" customHeight="1" x14ac:dyDescent="0.25">
      <c r="A10" s="30"/>
      <c r="B10" s="98">
        <v>4</v>
      </c>
      <c r="C10" s="88" t="s">
        <v>28</v>
      </c>
      <c r="D10" s="89"/>
      <c r="E10" s="90"/>
      <c r="F10" s="12" t="str">
        <f ca="1">INDIRECT(ADDRESS(16,7))&amp;":"&amp;INDIRECT(ADDRESS(16,6))</f>
        <v>2:13</v>
      </c>
      <c r="G10" s="14" t="str">
        <f ca="1">INDIRECT(ADDRESS(24,7))&amp;":"&amp;INDIRECT(ADDRESS(24,6))</f>
        <v>13:3</v>
      </c>
      <c r="H10" s="14" t="str">
        <f ca="1">INDIRECT(ADDRESS(20,6))&amp;":"&amp;INDIRECT(ADDRESS(20,7))</f>
        <v>4:13</v>
      </c>
      <c r="I10" s="18" t="s">
        <v>4</v>
      </c>
      <c r="J10" s="92">
        <f ca="1">IF(COUNT(F11:I11)=0,"",COUNTIF(F11:I11,"&gt;0")+0.5*COUNTIF(F11:I11,0))</f>
        <v>1</v>
      </c>
      <c r="K10" s="10"/>
      <c r="L10" s="78">
        <v>3</v>
      </c>
    </row>
    <row r="11" spans="1:13" ht="24" customHeight="1" thickBot="1" x14ac:dyDescent="0.3">
      <c r="A11" s="30"/>
      <c r="B11" s="99"/>
      <c r="C11" s="100"/>
      <c r="D11" s="101"/>
      <c r="E11" s="102"/>
      <c r="F11" s="19">
        <f ca="1">IF(LEN(INDIRECT(ADDRESS(ROW()-1, COLUMN())))=1,"",INDIRECT(ADDRESS(16,7))-INDIRECT(ADDRESS(16,6)))</f>
        <v>-11</v>
      </c>
      <c r="G11" s="20">
        <f ca="1">IF(LEN(INDIRECT(ADDRESS(ROW()-1, COLUMN())))=1,"",INDIRECT(ADDRESS(24,7))-INDIRECT(ADDRESS(24,6)))</f>
        <v>10</v>
      </c>
      <c r="H11" s="20">
        <f ca="1">IF(LEN(INDIRECT(ADDRESS(ROW()-1, COLUMN())))=1,"",INDIRECT(ADDRESS(20,6))-INDIRECT(ADDRESS(20,7)))</f>
        <v>-9</v>
      </c>
      <c r="I11" s="21" t="s">
        <v>4</v>
      </c>
      <c r="J11" s="103"/>
      <c r="K11" s="20">
        <f ca="1">IF(COUNT(F11:I11)=0,"",SUM(F11:I11))</f>
        <v>-10</v>
      </c>
      <c r="L11" s="93"/>
    </row>
    <row r="15" spans="1:13" ht="30" customHeight="1" thickBot="1" x14ac:dyDescent="0.3">
      <c r="B15" s="94" t="s">
        <v>5</v>
      </c>
      <c r="C15" s="94"/>
      <c r="D15" s="94"/>
      <c r="E15" s="94"/>
      <c r="F15" s="94"/>
      <c r="G15" s="94"/>
      <c r="H15" s="94"/>
      <c r="I15" s="94"/>
      <c r="J15" s="94"/>
      <c r="K15" s="94"/>
    </row>
    <row r="16" spans="1:13" ht="30" customHeight="1" thickBot="1" x14ac:dyDescent="0.3">
      <c r="B16" s="30">
        <v>1</v>
      </c>
      <c r="C16" s="95" t="str">
        <f ca="1">IF(ISBLANK(INDIRECT(ADDRESS(B16*2+2,3))),"",INDIRECT(ADDRESS(B16*2+2,3)))</f>
        <v>Троффи</v>
      </c>
      <c r="D16" s="95"/>
      <c r="E16" s="96"/>
      <c r="F16" s="57">
        <v>13</v>
      </c>
      <c r="G16" s="58">
        <v>2</v>
      </c>
      <c r="H16" s="97" t="str">
        <f ca="1">IF(ISBLANK(INDIRECT(ADDRESS(K16*2+2,3))),"",INDIRECT(ADDRESS(K16*2+2,3)))</f>
        <v>Орлинка</v>
      </c>
      <c r="I16" s="95"/>
      <c r="J16" s="95"/>
      <c r="K16" s="30">
        <v>4</v>
      </c>
      <c r="L16" s="27" t="s">
        <v>6</v>
      </c>
      <c r="M16" s="31"/>
    </row>
    <row r="17" spans="2:13" ht="30" customHeight="1" thickBot="1" x14ac:dyDescent="0.3">
      <c r="B17" s="30">
        <v>2</v>
      </c>
      <c r="C17" s="95" t="str">
        <f ca="1">IF(ISBLANK(INDIRECT(ADDRESS(B17*2+2,3))),"",INDIRECT(ADDRESS(B17*2+2,3)))</f>
        <v>Остров Грез</v>
      </c>
      <c r="D17" s="95"/>
      <c r="E17" s="96"/>
      <c r="F17" s="57">
        <v>6</v>
      </c>
      <c r="G17" s="58">
        <v>13</v>
      </c>
      <c r="H17" s="97" t="str">
        <f ca="1">IF(ISBLANK(INDIRECT(ADDRESS(K17*2+2,3))),"",INDIRECT(ADDRESS(K17*2+2,3)))</f>
        <v>Пеночки</v>
      </c>
      <c r="I17" s="95"/>
      <c r="J17" s="95"/>
      <c r="K17" s="30">
        <v>3</v>
      </c>
      <c r="L17" s="27" t="s">
        <v>6</v>
      </c>
      <c r="M17" s="31"/>
    </row>
    <row r="18" spans="2:13" ht="30" customHeight="1" x14ac:dyDescent="0.25"/>
    <row r="19" spans="2:13" ht="30" customHeight="1" thickBot="1" x14ac:dyDescent="0.3">
      <c r="B19" s="94" t="s">
        <v>7</v>
      </c>
      <c r="C19" s="94"/>
      <c r="D19" s="94"/>
      <c r="E19" s="94"/>
      <c r="F19" s="94"/>
      <c r="G19" s="94"/>
      <c r="H19" s="94"/>
      <c r="I19" s="94"/>
      <c r="J19" s="94"/>
      <c r="K19" s="94"/>
    </row>
    <row r="20" spans="2:13" ht="30" customHeight="1" thickBot="1" x14ac:dyDescent="0.3">
      <c r="B20" s="30">
        <v>4</v>
      </c>
      <c r="C20" s="95" t="str">
        <f ca="1">IF(ISBLANK(INDIRECT(ADDRESS(B20*2+2,3))),"",INDIRECT(ADDRESS(B20*2+2,3)))</f>
        <v>Орлинка</v>
      </c>
      <c r="D20" s="95"/>
      <c r="E20" s="96"/>
      <c r="F20" s="57">
        <v>4</v>
      </c>
      <c r="G20" s="58">
        <v>13</v>
      </c>
      <c r="H20" s="97" t="str">
        <f ca="1">IF(ISBLANK(INDIRECT(ADDRESS(K20*2+2,3))),"",INDIRECT(ADDRESS(K20*2+2,3)))</f>
        <v>Пеночки</v>
      </c>
      <c r="I20" s="95"/>
      <c r="J20" s="95"/>
      <c r="K20" s="30">
        <v>3</v>
      </c>
      <c r="L20" s="27" t="s">
        <v>6</v>
      </c>
      <c r="M20" s="31"/>
    </row>
    <row r="21" spans="2:13" ht="30" customHeight="1" thickBot="1" x14ac:dyDescent="0.3">
      <c r="B21" s="30">
        <v>1</v>
      </c>
      <c r="C21" s="95" t="str">
        <f ca="1">IF(ISBLANK(INDIRECT(ADDRESS(B21*2+2,3))),"",INDIRECT(ADDRESS(B21*2+2,3)))</f>
        <v>Троффи</v>
      </c>
      <c r="D21" s="95"/>
      <c r="E21" s="96"/>
      <c r="F21" s="57">
        <v>13</v>
      </c>
      <c r="G21" s="58">
        <v>6</v>
      </c>
      <c r="H21" s="97" t="str">
        <f ca="1">IF(ISBLANK(INDIRECT(ADDRESS(K21*2+2,3))),"",INDIRECT(ADDRESS(K21*2+2,3)))</f>
        <v>Остров Грез</v>
      </c>
      <c r="I21" s="95"/>
      <c r="J21" s="95"/>
      <c r="K21" s="30">
        <v>2</v>
      </c>
      <c r="L21" s="27" t="s">
        <v>6</v>
      </c>
      <c r="M21" s="31"/>
    </row>
    <row r="22" spans="2:13" ht="30" customHeight="1" x14ac:dyDescent="0.25"/>
    <row r="23" spans="2:13" ht="30" customHeight="1" thickBot="1" x14ac:dyDescent="0.3">
      <c r="B23" s="94" t="s">
        <v>8</v>
      </c>
      <c r="C23" s="94"/>
      <c r="D23" s="94"/>
      <c r="E23" s="94"/>
      <c r="F23" s="94"/>
      <c r="G23" s="94"/>
      <c r="H23" s="94"/>
      <c r="I23" s="94"/>
      <c r="J23" s="94"/>
      <c r="K23" s="94"/>
    </row>
    <row r="24" spans="2:13" ht="30" customHeight="1" thickBot="1" x14ac:dyDescent="0.3">
      <c r="B24" s="30">
        <v>2</v>
      </c>
      <c r="C24" s="95" t="str">
        <f ca="1">IF(ISBLANK(INDIRECT(ADDRESS(B24*2+2,3))),"",INDIRECT(ADDRESS(B24*2+2,3)))</f>
        <v>Остров Грез</v>
      </c>
      <c r="D24" s="95"/>
      <c r="E24" s="96"/>
      <c r="F24" s="57">
        <v>3</v>
      </c>
      <c r="G24" s="58">
        <v>13</v>
      </c>
      <c r="H24" s="97" t="str">
        <f ca="1">IF(ISBLANK(INDIRECT(ADDRESS(K24*2+2,3))),"",INDIRECT(ADDRESS(K24*2+2,3)))</f>
        <v>Орлинка</v>
      </c>
      <c r="I24" s="95"/>
      <c r="J24" s="95"/>
      <c r="K24" s="30">
        <v>4</v>
      </c>
      <c r="L24" s="27" t="s">
        <v>6</v>
      </c>
      <c r="M24" s="31"/>
    </row>
    <row r="25" spans="2:13" ht="30" customHeight="1" thickBot="1" x14ac:dyDescent="0.3">
      <c r="B25" s="30">
        <v>3</v>
      </c>
      <c r="C25" s="95" t="str">
        <f ca="1">IF(ISBLANK(INDIRECT(ADDRESS(B25*2+2,3))),"",INDIRECT(ADDRESS(B25*2+2,3)))</f>
        <v>Пеночки</v>
      </c>
      <c r="D25" s="95"/>
      <c r="E25" s="96"/>
      <c r="F25" s="57">
        <v>10</v>
      </c>
      <c r="G25" s="58">
        <v>12</v>
      </c>
      <c r="H25" s="97" t="str">
        <f ca="1">IF(ISBLANK(INDIRECT(ADDRESS(K25*2+2,3))),"",INDIRECT(ADDRESS(K25*2+2,3)))</f>
        <v>Троффи</v>
      </c>
      <c r="I25" s="95"/>
      <c r="J25" s="95"/>
      <c r="K25" s="30">
        <v>1</v>
      </c>
      <c r="L25" s="27" t="s">
        <v>6</v>
      </c>
      <c r="M25" s="31"/>
    </row>
    <row r="33" spans="13:13" x14ac:dyDescent="0.25">
      <c r="M33"/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C5" sqref="C5:E6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1" customWidth="1"/>
    <col min="14" max="15" width="10.28515625" customWidth="1"/>
  </cols>
  <sheetData>
    <row r="1" spans="1:13" ht="59.25" customHeight="1" thickBot="1" x14ac:dyDescent="0.3">
      <c r="B1" s="79" t="s">
        <v>10</v>
      </c>
      <c r="C1" s="79"/>
      <c r="D1" s="79"/>
      <c r="E1" s="79"/>
      <c r="F1" s="79"/>
      <c r="G1" s="79"/>
      <c r="H1" s="79"/>
      <c r="I1" s="79"/>
      <c r="J1" s="79"/>
      <c r="K1" s="79"/>
    </row>
    <row r="2" spans="1:13" ht="30" customHeight="1" thickBot="1" x14ac:dyDescent="0.3">
      <c r="A2" s="30"/>
      <c r="B2" s="32"/>
      <c r="C2" s="80" t="s">
        <v>0</v>
      </c>
      <c r="D2" s="81"/>
      <c r="E2" s="82"/>
      <c r="F2" s="2">
        <v>1</v>
      </c>
      <c r="G2" s="2">
        <v>2</v>
      </c>
      <c r="H2" s="3">
        <v>3</v>
      </c>
      <c r="I2" s="3">
        <v>4</v>
      </c>
      <c r="J2" s="32" t="s">
        <v>1</v>
      </c>
      <c r="K2" s="2" t="s">
        <v>2</v>
      </c>
      <c r="L2" s="4" t="s">
        <v>3</v>
      </c>
    </row>
    <row r="3" spans="1:13" ht="24" customHeight="1" x14ac:dyDescent="0.25">
      <c r="A3" s="30"/>
      <c r="B3" s="83">
        <v>1</v>
      </c>
      <c r="C3" s="85" t="s">
        <v>32</v>
      </c>
      <c r="D3" s="86"/>
      <c r="E3" s="87"/>
      <c r="F3" s="5" t="s">
        <v>4</v>
      </c>
      <c r="G3" s="6" t="str">
        <f ca="1">INDIRECT(ADDRESS(21,6))&amp;":"&amp;INDIRECT(ADDRESS(21,7))</f>
        <v>:</v>
      </c>
      <c r="H3" s="6" t="str">
        <f ca="1">INDIRECT(ADDRESS(25,7))&amp;":"&amp;INDIRECT(ADDRESS(25,6))</f>
        <v>:</v>
      </c>
      <c r="I3" s="7" t="str">
        <f ca="1">INDIRECT(ADDRESS(16,6))&amp;":"&amp;INDIRECT(ADDRESS(16,7))</f>
        <v>12:6</v>
      </c>
      <c r="J3" s="91">
        <f ca="1">IF(COUNT(F4:I4)=0,"",COUNTIF(F4:I4,"&gt;0")+0.5*COUNTIF(F4:I4,0))</f>
        <v>1</v>
      </c>
      <c r="K3" s="8">
        <v>1</v>
      </c>
      <c r="L3" s="77">
        <v>1</v>
      </c>
    </row>
    <row r="4" spans="1:13" ht="24" customHeight="1" x14ac:dyDescent="0.25">
      <c r="A4" s="30"/>
      <c r="B4" s="84"/>
      <c r="C4" s="88"/>
      <c r="D4" s="89"/>
      <c r="E4" s="90"/>
      <c r="F4" s="9" t="s">
        <v>4</v>
      </c>
      <c r="G4" s="10" t="str">
        <f ca="1">IF(LEN(INDIRECT(ADDRESS(ROW()-1, COLUMN())))=1,"",INDIRECT(ADDRESS(21,6))-INDIRECT(ADDRESS(21,7)))</f>
        <v/>
      </c>
      <c r="H4" s="10" t="str">
        <f ca="1">IF(LEN(INDIRECT(ADDRESS(ROW()-1, COLUMN())))=1,"",INDIRECT(ADDRESS(25,7))-INDIRECT(ADDRESS(25,6)))</f>
        <v/>
      </c>
      <c r="I4" s="11">
        <f ca="1">IF(LEN(INDIRECT(ADDRESS(ROW()-1, COLUMN())))=1,"",INDIRECT(ADDRESS(16,6))-INDIRECT(ADDRESS(16,7)))</f>
        <v>6</v>
      </c>
      <c r="J4" s="92"/>
      <c r="K4" s="10">
        <f ca="1">IF(COUNT(F4:I4)=0,"",SUM(F4:I4))</f>
        <v>6</v>
      </c>
      <c r="L4" s="78"/>
    </row>
    <row r="5" spans="1:13" ht="24" customHeight="1" x14ac:dyDescent="0.25">
      <c r="A5" s="30"/>
      <c r="B5" s="98">
        <v>2</v>
      </c>
      <c r="C5" s="88" t="s">
        <v>15</v>
      </c>
      <c r="D5" s="89"/>
      <c r="E5" s="90"/>
      <c r="F5" s="12" t="str">
        <f ca="1">INDIRECT(ADDRESS(21,7))&amp;":"&amp;INDIRECT(ADDRESS(21,6))</f>
        <v>:</v>
      </c>
      <c r="G5" s="13" t="s">
        <v>4</v>
      </c>
      <c r="H5" s="14" t="str">
        <f ca="1">INDIRECT(ADDRESS(17,6))&amp;":"&amp;INDIRECT(ADDRESS(17,7))</f>
        <v>:</v>
      </c>
      <c r="I5" s="15" t="str">
        <f ca="1">INDIRECT(ADDRESS(24,6))&amp;":"&amp;INDIRECT(ADDRESS(24,7))</f>
        <v>13:7</v>
      </c>
      <c r="J5" s="92">
        <f ca="1">IF(COUNT(F6:I6)=0,"",COUNTIF(F6:I6,"&gt;0")+0.5*COUNTIF(F6:I6,0))</f>
        <v>1</v>
      </c>
      <c r="K5" s="10">
        <v>-1</v>
      </c>
      <c r="L5" s="78">
        <v>3</v>
      </c>
    </row>
    <row r="6" spans="1:13" ht="24" customHeight="1" x14ac:dyDescent="0.25">
      <c r="A6" s="30"/>
      <c r="B6" s="84"/>
      <c r="C6" s="88"/>
      <c r="D6" s="89"/>
      <c r="E6" s="90"/>
      <c r="F6" s="16" t="str">
        <f ca="1">IF(LEN(INDIRECT(ADDRESS(ROW()-1, COLUMN())))=1,"",INDIRECT(ADDRESS(21,7))-INDIRECT(ADDRESS(21,6)))</f>
        <v/>
      </c>
      <c r="G6" s="17" t="s">
        <v>4</v>
      </c>
      <c r="H6" s="10" t="str">
        <f ca="1">IF(LEN(INDIRECT(ADDRESS(ROW()-1, COLUMN())))=1,"",INDIRECT(ADDRESS(17,6))-INDIRECT(ADDRESS(17,7)))</f>
        <v/>
      </c>
      <c r="I6" s="11">
        <f ca="1">IF(LEN(INDIRECT(ADDRESS(ROW()-1, COLUMN())))=1,"",INDIRECT(ADDRESS(24,6))-INDIRECT(ADDRESS(24,7)))</f>
        <v>6</v>
      </c>
      <c r="J6" s="92"/>
      <c r="K6" s="10">
        <f ca="1">IF(COUNT(F6:I6)=0,"",SUM(F6:I6))</f>
        <v>6</v>
      </c>
      <c r="L6" s="78"/>
    </row>
    <row r="7" spans="1:13" ht="24" customHeight="1" x14ac:dyDescent="0.25">
      <c r="A7" s="30"/>
      <c r="B7" s="98">
        <v>3</v>
      </c>
      <c r="C7" s="88" t="s">
        <v>19</v>
      </c>
      <c r="D7" s="89"/>
      <c r="E7" s="90"/>
      <c r="F7" s="12" t="str">
        <f ca="1">INDIRECT(ADDRESS(25,6))&amp;":"&amp;INDIRECT(ADDRESS(25,7))</f>
        <v>:</v>
      </c>
      <c r="G7" s="14" t="str">
        <f ca="1">INDIRECT(ADDRESS(17,7))&amp;":"&amp;INDIRECT(ADDRESS(17,6))</f>
        <v>:</v>
      </c>
      <c r="H7" s="13" t="s">
        <v>4</v>
      </c>
      <c r="I7" s="15" t="str">
        <f ca="1">INDIRECT(ADDRESS(20,7))&amp;":"&amp;INDIRECT(ADDRESS(20,6))</f>
        <v>6:13</v>
      </c>
      <c r="J7" s="92">
        <f ca="1">IF(COUNT(F8:I8)=0,"",COUNTIF(F8:I8,"&gt;0")+0.5*COUNTIF(F8:I8,0))</f>
        <v>0</v>
      </c>
      <c r="K7" s="10">
        <v>0</v>
      </c>
      <c r="L7" s="78">
        <v>2</v>
      </c>
    </row>
    <row r="8" spans="1:13" ht="24" customHeight="1" x14ac:dyDescent="0.25">
      <c r="A8" s="30"/>
      <c r="B8" s="84"/>
      <c r="C8" s="88"/>
      <c r="D8" s="89"/>
      <c r="E8" s="90"/>
      <c r="F8" s="16" t="str">
        <f ca="1">IF(LEN(INDIRECT(ADDRESS(ROW()-1, COLUMN())))=1,"",INDIRECT(ADDRESS(25,6))-INDIRECT(ADDRESS(25,7)))</f>
        <v/>
      </c>
      <c r="G8" s="10" t="str">
        <f ca="1">IF(LEN(INDIRECT(ADDRESS(ROW()-1, COLUMN())))=1,"",INDIRECT(ADDRESS(17,7))-INDIRECT(ADDRESS(17,6)))</f>
        <v/>
      </c>
      <c r="H8" s="17" t="s">
        <v>4</v>
      </c>
      <c r="I8" s="11">
        <f ca="1">IF(LEN(INDIRECT(ADDRESS(ROW()-1, COLUMN())))=1,"",INDIRECT(ADDRESS(20,7))-INDIRECT(ADDRESS(20,6)))</f>
        <v>-7</v>
      </c>
      <c r="J8" s="92"/>
      <c r="K8" s="10">
        <f ca="1">IF(COUNT(F8:I8)=0,"",SUM(F8:I8))</f>
        <v>-7</v>
      </c>
      <c r="L8" s="78"/>
    </row>
    <row r="9" spans="1:13" ht="24" customHeight="1" x14ac:dyDescent="0.25">
      <c r="A9" s="30"/>
      <c r="B9" s="98">
        <v>4</v>
      </c>
      <c r="C9" s="88" t="s">
        <v>36</v>
      </c>
      <c r="D9" s="89"/>
      <c r="E9" s="90"/>
      <c r="F9" s="12" t="str">
        <f ca="1">INDIRECT(ADDRESS(16,7))&amp;":"&amp;INDIRECT(ADDRESS(16,6))</f>
        <v>6:12</v>
      </c>
      <c r="G9" s="14" t="str">
        <f ca="1">INDIRECT(ADDRESS(24,7))&amp;":"&amp;INDIRECT(ADDRESS(24,6))</f>
        <v>7:13</v>
      </c>
      <c r="H9" s="14" t="str">
        <f ca="1">INDIRECT(ADDRESS(20,6))&amp;":"&amp;INDIRECT(ADDRESS(20,7))</f>
        <v>13:6</v>
      </c>
      <c r="I9" s="18" t="s">
        <v>4</v>
      </c>
      <c r="J9" s="92">
        <f ca="1">IF(COUNT(F10:I10)=0,"",COUNTIF(F10:I10,"&gt;0")+0.5*COUNTIF(F10:I10,0))</f>
        <v>1</v>
      </c>
      <c r="K9" s="10"/>
      <c r="L9" s="78">
        <v>4</v>
      </c>
    </row>
    <row r="10" spans="1:13" ht="24" customHeight="1" thickBot="1" x14ac:dyDescent="0.3">
      <c r="A10" s="30"/>
      <c r="B10" s="99"/>
      <c r="C10" s="100"/>
      <c r="D10" s="101"/>
      <c r="E10" s="102"/>
      <c r="F10" s="19">
        <f ca="1">IF(LEN(INDIRECT(ADDRESS(ROW()-1, COLUMN())))=1,"",INDIRECT(ADDRESS(16,7))-INDIRECT(ADDRESS(16,6)))</f>
        <v>-6</v>
      </c>
      <c r="G10" s="20">
        <f ca="1">IF(LEN(INDIRECT(ADDRESS(ROW()-1, COLUMN())))=1,"",INDIRECT(ADDRESS(24,7))-INDIRECT(ADDRESS(24,6)))</f>
        <v>-6</v>
      </c>
      <c r="H10" s="20">
        <f ca="1">IF(LEN(INDIRECT(ADDRESS(ROW()-1, COLUMN())))=1,"",INDIRECT(ADDRESS(20,6))-INDIRECT(ADDRESS(20,7)))</f>
        <v>7</v>
      </c>
      <c r="I10" s="21" t="s">
        <v>4</v>
      </c>
      <c r="J10" s="103"/>
      <c r="K10" s="20">
        <f ca="1">IF(COUNT(F10:I10)=0,"",SUM(F10:I10))</f>
        <v>-5</v>
      </c>
      <c r="L10" s="93"/>
    </row>
    <row r="14" spans="1:13" ht="30" customHeight="1" thickBot="1" x14ac:dyDescent="0.3">
      <c r="B14" s="94" t="s">
        <v>5</v>
      </c>
      <c r="C14" s="94"/>
      <c r="D14" s="94"/>
      <c r="E14" s="94"/>
      <c r="F14" s="94"/>
      <c r="G14" s="94"/>
      <c r="H14" s="94"/>
      <c r="I14" s="94"/>
      <c r="J14" s="94"/>
      <c r="K14" s="94"/>
    </row>
    <row r="15" spans="1:13" ht="30" customHeight="1" thickBot="1" x14ac:dyDescent="0.3">
      <c r="B15" s="30">
        <v>1</v>
      </c>
      <c r="C15" s="95" t="str">
        <f ca="1">IF(ISBLANK(INDIRECT(ADDRESS(B15*2+2,3))),"",INDIRECT(ADDRESS(B15*2+2,3)))</f>
        <v/>
      </c>
      <c r="D15" s="95"/>
      <c r="E15" s="96"/>
      <c r="F15" s="57">
        <v>13</v>
      </c>
      <c r="G15" s="58">
        <v>9</v>
      </c>
      <c r="H15" s="97" t="str">
        <f ca="1">IF(ISBLANK(INDIRECT(ADDRESS(K15*2+2,3))),"",INDIRECT(ADDRESS(K15*2+2,3)))</f>
        <v/>
      </c>
      <c r="I15" s="95"/>
      <c r="J15" s="95"/>
      <c r="K15" s="30">
        <v>4</v>
      </c>
      <c r="L15" s="27" t="s">
        <v>6</v>
      </c>
      <c r="M15" s="31"/>
    </row>
    <row r="16" spans="1:13" ht="30" customHeight="1" thickBot="1" x14ac:dyDescent="0.3">
      <c r="B16" s="30">
        <v>2</v>
      </c>
      <c r="C16" s="95" t="str">
        <f ca="1">IF(ISBLANK(INDIRECT(ADDRESS(B16*2+2,3))),"",INDIRECT(ADDRESS(B16*2+2,3)))</f>
        <v/>
      </c>
      <c r="D16" s="95"/>
      <c r="E16" s="96"/>
      <c r="F16" s="57">
        <v>12</v>
      </c>
      <c r="G16" s="58">
        <v>6</v>
      </c>
      <c r="H16" s="97" t="str">
        <f ca="1">IF(ISBLANK(INDIRECT(ADDRESS(K16*2+2,3))),"",INDIRECT(ADDRESS(K16*2+2,3)))</f>
        <v/>
      </c>
      <c r="I16" s="95"/>
      <c r="J16" s="95"/>
      <c r="K16" s="30">
        <v>3</v>
      </c>
      <c r="L16" s="27" t="s">
        <v>6</v>
      </c>
      <c r="M16" s="31"/>
    </row>
    <row r="17" spans="2:13" ht="30" customHeight="1" x14ac:dyDescent="0.25"/>
    <row r="18" spans="2:13" ht="30" customHeight="1" thickBot="1" x14ac:dyDescent="0.3">
      <c r="B18" s="94" t="s">
        <v>7</v>
      </c>
      <c r="C18" s="94"/>
      <c r="D18" s="94"/>
      <c r="E18" s="94"/>
      <c r="F18" s="94"/>
      <c r="G18" s="94"/>
      <c r="H18" s="94"/>
      <c r="I18" s="94"/>
      <c r="J18" s="94"/>
      <c r="K18" s="94"/>
    </row>
    <row r="19" spans="2:13" ht="30" customHeight="1" thickBot="1" x14ac:dyDescent="0.3">
      <c r="B19" s="30">
        <v>4</v>
      </c>
      <c r="C19" s="95" t="str">
        <f ca="1">IF(ISBLANK(INDIRECT(ADDRESS(B19*2+2,3))),"",INDIRECT(ADDRESS(B19*2+2,3)))</f>
        <v/>
      </c>
      <c r="D19" s="95"/>
      <c r="E19" s="96"/>
      <c r="F19" s="57">
        <v>8</v>
      </c>
      <c r="G19" s="58">
        <v>13</v>
      </c>
      <c r="H19" s="97" t="str">
        <f ca="1">IF(ISBLANK(INDIRECT(ADDRESS(K19*2+2,3))),"",INDIRECT(ADDRESS(K19*2+2,3)))</f>
        <v/>
      </c>
      <c r="I19" s="95"/>
      <c r="J19" s="95"/>
      <c r="K19" s="30">
        <v>3</v>
      </c>
      <c r="L19" s="27" t="s">
        <v>6</v>
      </c>
      <c r="M19" s="31"/>
    </row>
    <row r="20" spans="2:13" ht="30" customHeight="1" thickBot="1" x14ac:dyDescent="0.3">
      <c r="B20" s="30">
        <v>1</v>
      </c>
      <c r="C20" s="95" t="str">
        <f ca="1">IF(ISBLANK(INDIRECT(ADDRESS(B20*2+2,3))),"",INDIRECT(ADDRESS(B20*2+2,3)))</f>
        <v/>
      </c>
      <c r="D20" s="95"/>
      <c r="E20" s="96"/>
      <c r="F20" s="57">
        <v>13</v>
      </c>
      <c r="G20" s="58">
        <v>6</v>
      </c>
      <c r="H20" s="97" t="str">
        <f ca="1">IF(ISBLANK(INDIRECT(ADDRESS(K20*2+2,3))),"",INDIRECT(ADDRESS(K20*2+2,3)))</f>
        <v/>
      </c>
      <c r="I20" s="95"/>
      <c r="J20" s="95"/>
      <c r="K20" s="30">
        <v>2</v>
      </c>
      <c r="L20" s="27" t="s">
        <v>6</v>
      </c>
      <c r="M20" s="31"/>
    </row>
    <row r="21" spans="2:13" ht="30" customHeight="1" x14ac:dyDescent="0.25"/>
    <row r="22" spans="2:13" ht="30" customHeight="1" thickBot="1" x14ac:dyDescent="0.3">
      <c r="B22" s="94" t="s">
        <v>8</v>
      </c>
      <c r="C22" s="94"/>
      <c r="D22" s="94"/>
      <c r="E22" s="94"/>
      <c r="F22" s="94"/>
      <c r="G22" s="94"/>
      <c r="H22" s="94"/>
      <c r="I22" s="94"/>
      <c r="J22" s="94"/>
      <c r="K22" s="94"/>
    </row>
    <row r="23" spans="2:13" ht="30" customHeight="1" thickBot="1" x14ac:dyDescent="0.3">
      <c r="B23" s="30">
        <v>2</v>
      </c>
      <c r="C23" s="95" t="str">
        <f ca="1">IF(ISBLANK(INDIRECT(ADDRESS(B23*2+2,3))),"",INDIRECT(ADDRESS(B23*2+2,3)))</f>
        <v/>
      </c>
      <c r="D23" s="95"/>
      <c r="E23" s="96"/>
      <c r="F23" s="57">
        <v>13</v>
      </c>
      <c r="G23" s="58">
        <v>8</v>
      </c>
      <c r="H23" s="97" t="str">
        <f ca="1">IF(ISBLANK(INDIRECT(ADDRESS(K23*2+2,3))),"",INDIRECT(ADDRESS(K23*2+2,3)))</f>
        <v/>
      </c>
      <c r="I23" s="95"/>
      <c r="J23" s="95"/>
      <c r="K23" s="30">
        <v>4</v>
      </c>
      <c r="L23" s="27" t="s">
        <v>6</v>
      </c>
      <c r="M23" s="31"/>
    </row>
    <row r="24" spans="2:13" ht="30" customHeight="1" thickBot="1" x14ac:dyDescent="0.3">
      <c r="B24" s="30">
        <v>3</v>
      </c>
      <c r="C24" s="95" t="str">
        <f ca="1">IF(ISBLANK(INDIRECT(ADDRESS(B24*2+2,3))),"",INDIRECT(ADDRESS(B24*2+2,3)))</f>
        <v/>
      </c>
      <c r="D24" s="95"/>
      <c r="E24" s="96"/>
      <c r="F24" s="57">
        <v>13</v>
      </c>
      <c r="G24" s="58">
        <v>7</v>
      </c>
      <c r="H24" s="97" t="str">
        <f ca="1">IF(ISBLANK(INDIRECT(ADDRESS(K24*2+2,3))),"",INDIRECT(ADDRESS(K24*2+2,3)))</f>
        <v/>
      </c>
      <c r="I24" s="95"/>
      <c r="J24" s="95"/>
      <c r="K24" s="30">
        <v>1</v>
      </c>
      <c r="L24" s="27" t="s">
        <v>6</v>
      </c>
      <c r="M24" s="31"/>
    </row>
    <row r="32" spans="2:13" x14ac:dyDescent="0.25">
      <c r="M32"/>
    </row>
  </sheetData>
  <mergeCells count="33">
    <mergeCell ref="B22:K22"/>
    <mergeCell ref="C23:E23"/>
    <mergeCell ref="H23:J23"/>
    <mergeCell ref="C24:E24"/>
    <mergeCell ref="H24:J24"/>
    <mergeCell ref="C20:E20"/>
    <mergeCell ref="H20:J20"/>
    <mergeCell ref="B9:B10"/>
    <mergeCell ref="C9:E10"/>
    <mergeCell ref="J9:J10"/>
    <mergeCell ref="C16:E16"/>
    <mergeCell ref="H16:J16"/>
    <mergeCell ref="B18:K18"/>
    <mergeCell ref="C19:E19"/>
    <mergeCell ref="H19:J19"/>
    <mergeCell ref="L9:L10"/>
    <mergeCell ref="B14:K14"/>
    <mergeCell ref="C15:E15"/>
    <mergeCell ref="H15:J15"/>
    <mergeCell ref="B5:B6"/>
    <mergeCell ref="C5:E6"/>
    <mergeCell ref="J5:J6"/>
    <mergeCell ref="L5:L6"/>
    <mergeCell ref="B7:B8"/>
    <mergeCell ref="C7:E8"/>
    <mergeCell ref="J7:J8"/>
    <mergeCell ref="L7:L8"/>
    <mergeCell ref="L3:L4"/>
    <mergeCell ref="B1:K1"/>
    <mergeCell ref="C2:E2"/>
    <mergeCell ref="B3:B4"/>
    <mergeCell ref="C3:E4"/>
    <mergeCell ref="J3:J4"/>
  </mergeCells>
  <pageMargins left="0.25" right="0.25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I20" sqref="I20"/>
    </sheetView>
  </sheetViews>
  <sheetFormatPr defaultRowHeight="15" x14ac:dyDescent="0.25"/>
  <cols>
    <col min="1" max="1" width="9.140625" style="33"/>
    <col min="2" max="15" width="9.140625" style="22" customWidth="1"/>
    <col min="16" max="16384" width="9.140625" style="22"/>
  </cols>
  <sheetData>
    <row r="1" spans="1:13" ht="59.25" customHeight="1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15" customHeight="1" x14ac:dyDescent="0.25">
      <c r="A2" s="22"/>
      <c r="C2" s="23"/>
    </row>
    <row r="3" spans="1:13" ht="37.5" customHeight="1" x14ac:dyDescent="0.25">
      <c r="A3" s="22"/>
      <c r="C3" s="23"/>
      <c r="E3" s="61" t="s">
        <v>50</v>
      </c>
    </row>
    <row r="4" spans="1:13" ht="15" customHeight="1" x14ac:dyDescent="0.25">
      <c r="A4" s="22"/>
      <c r="B4" s="106" t="s">
        <v>44</v>
      </c>
      <c r="C4" s="105"/>
      <c r="D4" s="24">
        <v>5</v>
      </c>
      <c r="E4" s="25"/>
    </row>
    <row r="5" spans="1:13" ht="15" customHeight="1" x14ac:dyDescent="0.25">
      <c r="A5" s="22"/>
      <c r="C5" s="23"/>
      <c r="E5" s="26"/>
    </row>
    <row r="6" spans="1:13" ht="15" customHeight="1" x14ac:dyDescent="0.25">
      <c r="A6" s="22"/>
      <c r="B6" s="27" t="s">
        <v>6</v>
      </c>
      <c r="C6" s="23"/>
      <c r="E6" s="28"/>
      <c r="F6" s="104" t="str">
        <f>IF(ISBLANK(D4),"",IF(D4&gt;D8,B4,B8))</f>
        <v>О кей</v>
      </c>
      <c r="G6" s="105"/>
      <c r="H6" s="24">
        <v>13</v>
      </c>
      <c r="I6" s="25"/>
    </row>
    <row r="7" spans="1:13" ht="15" customHeight="1" x14ac:dyDescent="0.25">
      <c r="A7" s="22"/>
      <c r="C7" s="23"/>
      <c r="E7" s="28"/>
      <c r="I7" s="26"/>
    </row>
    <row r="8" spans="1:13" ht="15" customHeight="1" x14ac:dyDescent="0.25">
      <c r="A8" s="22"/>
      <c r="B8" s="106" t="s">
        <v>19</v>
      </c>
      <c r="C8" s="105"/>
      <c r="D8" s="24">
        <v>13</v>
      </c>
      <c r="E8" s="29"/>
      <c r="I8" s="28"/>
    </row>
    <row r="9" spans="1:13" ht="15" customHeight="1" x14ac:dyDescent="0.25">
      <c r="A9" s="22"/>
      <c r="C9" s="23"/>
      <c r="I9" s="28"/>
    </row>
    <row r="10" spans="1:13" ht="15" customHeight="1" x14ac:dyDescent="0.25">
      <c r="A10" s="22"/>
      <c r="C10" s="23"/>
      <c r="G10" s="27" t="s">
        <v>6</v>
      </c>
      <c r="H10" s="23"/>
      <c r="I10" s="28"/>
      <c r="J10" s="104" t="str">
        <f>IF(ISBLANK(H6),"",IF(H6&gt;H14,F6,F14))</f>
        <v>О кей</v>
      </c>
      <c r="K10" s="106"/>
      <c r="L10" s="59"/>
      <c r="M10" s="60"/>
    </row>
    <row r="11" spans="1:13" ht="15" customHeight="1" x14ac:dyDescent="0.25">
      <c r="A11" s="22"/>
      <c r="C11" s="23"/>
      <c r="I11" s="28"/>
      <c r="M11" s="60"/>
    </row>
    <row r="12" spans="1:13" ht="15" customHeight="1" x14ac:dyDescent="0.25">
      <c r="A12" s="22"/>
      <c r="B12" s="106" t="s">
        <v>32</v>
      </c>
      <c r="C12" s="105"/>
      <c r="D12" s="24">
        <v>13</v>
      </c>
      <c r="E12" s="25"/>
      <c r="I12" s="28"/>
      <c r="M12" s="60"/>
    </row>
    <row r="13" spans="1:13" ht="15" customHeight="1" x14ac:dyDescent="0.25">
      <c r="A13" s="22"/>
      <c r="C13" s="23"/>
      <c r="E13" s="26"/>
      <c r="I13" s="28"/>
      <c r="M13" s="60"/>
    </row>
    <row r="14" spans="1:13" ht="15" customHeight="1" x14ac:dyDescent="0.25">
      <c r="A14" s="22"/>
      <c r="B14" s="27" t="s">
        <v>6</v>
      </c>
      <c r="C14" s="23"/>
      <c r="E14" s="28"/>
      <c r="F14" s="104" t="str">
        <f>IF(ISBLANK(D12),"",IF(D12&gt;D16,B12,B16))</f>
        <v>Борщевики</v>
      </c>
      <c r="G14" s="105"/>
      <c r="H14" s="24">
        <v>1</v>
      </c>
      <c r="I14" s="29"/>
      <c r="M14" s="60"/>
    </row>
    <row r="15" spans="1:13" ht="15" customHeight="1" x14ac:dyDescent="0.25">
      <c r="A15" s="22"/>
      <c r="E15" s="28"/>
      <c r="M15" s="60"/>
    </row>
    <row r="16" spans="1:13" ht="15" customHeight="1" x14ac:dyDescent="0.25">
      <c r="A16" s="22"/>
      <c r="B16" s="106" t="s">
        <v>40</v>
      </c>
      <c r="C16" s="105"/>
      <c r="D16" s="24">
        <v>6</v>
      </c>
      <c r="E16" s="29"/>
      <c r="M16" s="60"/>
    </row>
    <row r="17" spans="1:13" ht="15" customHeight="1" x14ac:dyDescent="0.25">
      <c r="A17" s="22"/>
      <c r="M17" s="60"/>
    </row>
    <row r="18" spans="1:13" ht="15" customHeight="1" x14ac:dyDescent="0.25">
      <c r="A18" s="22"/>
    </row>
    <row r="19" spans="1:13" ht="15" customHeight="1" x14ac:dyDescent="0.25">
      <c r="A19" s="22"/>
    </row>
    <row r="20" spans="1:13" ht="15" customHeight="1" x14ac:dyDescent="0.25">
      <c r="A20" s="22"/>
      <c r="B20" s="106" t="str">
        <f>IF(ISBLANK(D4),"",IF(D4&gt;D8,B8,B4))</f>
        <v>Троффи</v>
      </c>
      <c r="C20" s="105"/>
      <c r="D20" s="24">
        <v>13</v>
      </c>
      <c r="E20" s="25"/>
      <c r="F20" s="107"/>
      <c r="G20" s="107"/>
    </row>
    <row r="21" spans="1:13" ht="15" customHeight="1" x14ac:dyDescent="0.25">
      <c r="A21" s="22"/>
      <c r="E21" s="26"/>
    </row>
    <row r="22" spans="1:13" ht="15" customHeight="1" x14ac:dyDescent="0.25">
      <c r="A22" s="22"/>
      <c r="C22" s="27" t="s">
        <v>6</v>
      </c>
      <c r="E22" s="28"/>
      <c r="F22" s="104" t="str">
        <f>IF(ISBLANK(D20),"",IF(D20&gt;D24,B20,B24))</f>
        <v>Троффи</v>
      </c>
      <c r="G22" s="106"/>
    </row>
    <row r="23" spans="1:13" ht="15" customHeight="1" x14ac:dyDescent="0.25">
      <c r="A23" s="22"/>
      <c r="E23" s="28"/>
    </row>
    <row r="24" spans="1:13" ht="15" customHeight="1" x14ac:dyDescent="0.25">
      <c r="A24" s="22"/>
      <c r="B24" s="106" t="str">
        <f>IF(ISBLANK(D12),"",IF(D12&gt;D16,B16,B12))</f>
        <v>Пеночки</v>
      </c>
      <c r="C24" s="105"/>
      <c r="D24" s="24">
        <v>8</v>
      </c>
      <c r="E24" s="29"/>
    </row>
    <row r="25" spans="1:13" ht="15" customHeight="1" x14ac:dyDescent="0.25">
      <c r="A25" s="22"/>
    </row>
    <row r="26" spans="1:13" ht="15" customHeight="1" x14ac:dyDescent="0.25">
      <c r="A26" s="22"/>
    </row>
    <row r="27" spans="1:13" ht="15" customHeight="1" x14ac:dyDescent="0.25">
      <c r="A27" s="22"/>
    </row>
    <row r="28" spans="1:13" ht="15" customHeight="1" x14ac:dyDescent="0.25">
      <c r="A28" s="22"/>
    </row>
    <row r="29" spans="1:13" ht="15" customHeight="1" x14ac:dyDescent="0.25">
      <c r="A29" s="22"/>
    </row>
    <row r="30" spans="1:13" ht="15" customHeight="1" x14ac:dyDescent="0.25">
      <c r="A30" s="22"/>
    </row>
    <row r="31" spans="1:13" ht="15" customHeight="1" x14ac:dyDescent="0.25">
      <c r="A31" s="22"/>
    </row>
    <row r="32" spans="1:13" ht="15" customHeight="1" x14ac:dyDescent="0.25">
      <c r="A32" s="22"/>
    </row>
    <row r="33" spans="1:1" ht="15" customHeight="1" x14ac:dyDescent="0.25">
      <c r="A33" s="22"/>
    </row>
    <row r="36" spans="1:1" ht="15" customHeight="1" x14ac:dyDescent="0.25">
      <c r="A36" s="22"/>
    </row>
    <row r="37" spans="1:1" ht="15" customHeight="1" x14ac:dyDescent="0.25">
      <c r="A37" s="22"/>
    </row>
    <row r="38" spans="1:1" ht="15" customHeight="1" x14ac:dyDescent="0.25">
      <c r="A38" s="22"/>
    </row>
    <row r="39" spans="1:1" ht="15" customHeight="1" x14ac:dyDescent="0.25">
      <c r="A39" s="22"/>
    </row>
    <row r="40" spans="1:1" ht="15" customHeight="1" x14ac:dyDescent="0.25">
      <c r="A40" s="22"/>
    </row>
  </sheetData>
  <mergeCells count="11">
    <mergeCell ref="J10:K10"/>
    <mergeCell ref="B12:C12"/>
    <mergeCell ref="B20:C20"/>
    <mergeCell ref="F22:G22"/>
    <mergeCell ref="B24:C24"/>
    <mergeCell ref="F20:G20"/>
    <mergeCell ref="F14:G14"/>
    <mergeCell ref="B16:C16"/>
    <mergeCell ref="B4:C4"/>
    <mergeCell ref="F6:G6"/>
    <mergeCell ref="B8:C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L19" sqref="L19"/>
    </sheetView>
  </sheetViews>
  <sheetFormatPr defaultRowHeight="15" x14ac:dyDescent="0.25"/>
  <cols>
    <col min="1" max="1" width="9.140625" style="33"/>
    <col min="2" max="15" width="9.140625" style="22" customWidth="1"/>
    <col min="16" max="16384" width="9.140625" style="22"/>
  </cols>
  <sheetData>
    <row r="1" spans="1:13" ht="59.25" customHeight="1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15" customHeight="1" x14ac:dyDescent="0.25">
      <c r="A2" s="22"/>
      <c r="C2" s="23"/>
    </row>
    <row r="3" spans="1:13" ht="37.5" customHeight="1" x14ac:dyDescent="0.25">
      <c r="A3" s="22"/>
      <c r="C3" s="23"/>
      <c r="E3" s="61" t="s">
        <v>48</v>
      </c>
    </row>
    <row r="4" spans="1:13" ht="15" customHeight="1" x14ac:dyDescent="0.25">
      <c r="A4" s="22"/>
      <c r="B4" s="106" t="s">
        <v>28</v>
      </c>
      <c r="C4" s="105"/>
      <c r="D4" s="24">
        <v>9</v>
      </c>
      <c r="E4" s="25"/>
    </row>
    <row r="5" spans="1:13" ht="15" customHeight="1" x14ac:dyDescent="0.25">
      <c r="A5" s="22"/>
      <c r="C5" s="23"/>
      <c r="E5" s="26"/>
    </row>
    <row r="6" spans="1:13" ht="15" customHeight="1" x14ac:dyDescent="0.25">
      <c r="A6" s="22"/>
      <c r="B6" s="27" t="s">
        <v>6</v>
      </c>
      <c r="C6" s="23"/>
      <c r="E6" s="28"/>
      <c r="F6" s="104" t="str">
        <f>IF(ISBLANK(D4),"",IF(D4&gt;D8,B4,B8))</f>
        <v>Мончегорск</v>
      </c>
      <c r="G6" s="105"/>
      <c r="H6" s="24">
        <v>6</v>
      </c>
      <c r="I6" s="25"/>
    </row>
    <row r="7" spans="1:13" ht="15" customHeight="1" x14ac:dyDescent="0.25">
      <c r="A7" s="22"/>
      <c r="C7" s="23"/>
      <c r="E7" s="28"/>
      <c r="I7" s="26"/>
    </row>
    <row r="8" spans="1:13" ht="15" customHeight="1" x14ac:dyDescent="0.25">
      <c r="A8" s="22"/>
      <c r="B8" s="106" t="s">
        <v>36</v>
      </c>
      <c r="C8" s="105"/>
      <c r="D8" s="24">
        <v>13</v>
      </c>
      <c r="E8" s="29"/>
      <c r="I8" s="28"/>
    </row>
    <row r="9" spans="1:13" ht="15" customHeight="1" x14ac:dyDescent="0.25">
      <c r="A9" s="22"/>
      <c r="C9" s="23"/>
      <c r="I9" s="28"/>
    </row>
    <row r="10" spans="1:13" ht="15" customHeight="1" x14ac:dyDescent="0.25">
      <c r="A10" s="22"/>
      <c r="C10" s="23"/>
      <c r="G10" s="27" t="s">
        <v>6</v>
      </c>
      <c r="H10" s="23"/>
      <c r="I10" s="28"/>
      <c r="J10" s="104" t="str">
        <f>IF(ISBLANK(H6),"",IF(H6&gt;H14,F6,F14))</f>
        <v>На троих</v>
      </c>
      <c r="K10" s="106"/>
      <c r="L10" s="59"/>
      <c r="M10" s="60"/>
    </row>
    <row r="11" spans="1:13" ht="15" customHeight="1" x14ac:dyDescent="0.25">
      <c r="A11" s="22"/>
      <c r="C11" s="23"/>
      <c r="I11" s="28"/>
      <c r="M11" s="60"/>
    </row>
    <row r="12" spans="1:13" ht="15" customHeight="1" x14ac:dyDescent="0.25">
      <c r="A12" s="22"/>
      <c r="B12" s="106" t="s">
        <v>15</v>
      </c>
      <c r="C12" s="105"/>
      <c r="D12" s="24">
        <v>13</v>
      </c>
      <c r="E12" s="25"/>
      <c r="I12" s="28"/>
      <c r="M12" s="60"/>
    </row>
    <row r="13" spans="1:13" ht="15" customHeight="1" x14ac:dyDescent="0.25">
      <c r="A13" s="22"/>
      <c r="C13" s="23"/>
      <c r="E13" s="26"/>
      <c r="I13" s="28"/>
      <c r="M13" s="60"/>
    </row>
    <row r="14" spans="1:13" ht="15" customHeight="1" x14ac:dyDescent="0.25">
      <c r="A14" s="22"/>
      <c r="B14" s="27" t="s">
        <v>6</v>
      </c>
      <c r="C14" s="23"/>
      <c r="E14" s="28"/>
      <c r="F14" s="104" t="str">
        <f>IF(ISBLANK(D12),"",IF(D12&gt;D16,B12,B16))</f>
        <v>На троих</v>
      </c>
      <c r="G14" s="105"/>
      <c r="H14" s="24">
        <v>13</v>
      </c>
      <c r="I14" s="29"/>
      <c r="M14" s="60"/>
    </row>
    <row r="15" spans="1:13" ht="15" customHeight="1" x14ac:dyDescent="0.25">
      <c r="A15" s="22"/>
      <c r="E15" s="28"/>
      <c r="M15" s="60"/>
    </row>
    <row r="16" spans="1:13" ht="15" customHeight="1" x14ac:dyDescent="0.25">
      <c r="A16" s="22"/>
      <c r="B16" s="106" t="s">
        <v>49</v>
      </c>
      <c r="C16" s="105"/>
      <c r="D16" s="24">
        <v>2</v>
      </c>
      <c r="E16" s="29"/>
      <c r="M16" s="60"/>
    </row>
    <row r="17" spans="1:13" ht="15" customHeight="1" x14ac:dyDescent="0.25">
      <c r="A17" s="22"/>
      <c r="M17" s="60"/>
    </row>
    <row r="20" spans="1:13" ht="15" customHeight="1" x14ac:dyDescent="0.25">
      <c r="A20" s="22"/>
      <c r="B20" s="106" t="str">
        <f>IF(ISBLANK(D4),"",IF(D4&gt;D8,B8,B4))</f>
        <v>Орлинка</v>
      </c>
      <c r="C20" s="105"/>
      <c r="D20" s="24">
        <v>7</v>
      </c>
      <c r="E20" s="25"/>
      <c r="F20" s="107"/>
      <c r="G20" s="107"/>
    </row>
    <row r="21" spans="1:13" ht="15" customHeight="1" x14ac:dyDescent="0.25">
      <c r="A21" s="22"/>
      <c r="E21" s="26"/>
    </row>
    <row r="22" spans="1:13" ht="15" customHeight="1" x14ac:dyDescent="0.25">
      <c r="A22" s="22"/>
      <c r="C22" s="27" t="s">
        <v>6</v>
      </c>
      <c r="E22" s="28"/>
      <c r="F22" s="104" t="str">
        <f>IF(ISBLANK(D20),"",IF(D20&gt;D24,B20,B24))</f>
        <v>Остров грез</v>
      </c>
      <c r="G22" s="106"/>
    </row>
    <row r="23" spans="1:13" ht="15" customHeight="1" x14ac:dyDescent="0.25">
      <c r="A23" s="22"/>
      <c r="E23" s="28"/>
    </row>
    <row r="24" spans="1:13" ht="15" customHeight="1" x14ac:dyDescent="0.25">
      <c r="A24" s="22"/>
      <c r="B24" s="106" t="str">
        <f>IF(ISBLANK(D12),"",IF(D12&gt;D16,B16,B12))</f>
        <v>Остров грез</v>
      </c>
      <c r="C24" s="105"/>
      <c r="D24" s="24">
        <v>13</v>
      </c>
      <c r="E24" s="29"/>
    </row>
    <row r="25" spans="1:13" ht="15" customHeight="1" x14ac:dyDescent="0.25">
      <c r="A25" s="22"/>
    </row>
  </sheetData>
  <mergeCells count="11">
    <mergeCell ref="F14:G14"/>
    <mergeCell ref="B4:C4"/>
    <mergeCell ref="F6:G6"/>
    <mergeCell ref="B8:C8"/>
    <mergeCell ref="J10:K10"/>
    <mergeCell ref="B12:C12"/>
    <mergeCell ref="B16:C16"/>
    <mergeCell ref="B20:C20"/>
    <mergeCell ref="F20:G20"/>
    <mergeCell ref="F22:G22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Регистрация</vt:lpstr>
      <vt:lpstr>A</vt:lpstr>
      <vt:lpstr>B</vt:lpstr>
      <vt:lpstr>Кубок А</vt:lpstr>
      <vt:lpstr>Кубок В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Acer</cp:lastModifiedBy>
  <cp:lastPrinted>2023-06-09T10:39:08Z</cp:lastPrinted>
  <dcterms:created xsi:type="dcterms:W3CDTF">2022-02-04T08:05:14Z</dcterms:created>
  <dcterms:modified xsi:type="dcterms:W3CDTF">2023-07-16T12:16:02Z</dcterms:modified>
</cp:coreProperties>
</file>